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Policy and Procedure\Financial Assistance for FY 2026\"/>
    </mc:Choice>
  </mc:AlternateContent>
  <xr:revisionPtr revIDLastSave="0" documentId="13_ncr:1_{080831C6-9597-43A0-A705-2D4C54F990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" i="1" l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O10" i="1"/>
  <c r="P10" i="1" s="1"/>
  <c r="N17" i="1" l="1"/>
  <c r="N16" i="1"/>
  <c r="N15" i="1"/>
  <c r="N14" i="1"/>
  <c r="N13" i="1"/>
  <c r="N12" i="1"/>
  <c r="N11" i="1"/>
  <c r="M17" i="1"/>
  <c r="M16" i="1"/>
  <c r="M15" i="1"/>
  <c r="M14" i="1"/>
  <c r="M13" i="1"/>
  <c r="M12" i="1"/>
  <c r="M11" i="1"/>
  <c r="L17" i="1"/>
  <c r="L16" i="1"/>
  <c r="L15" i="1"/>
  <c r="L14" i="1"/>
  <c r="L13" i="1"/>
  <c r="L12" i="1"/>
  <c r="L11" i="1"/>
  <c r="K17" i="1"/>
  <c r="K16" i="1"/>
  <c r="K15" i="1"/>
  <c r="K14" i="1"/>
  <c r="K13" i="1"/>
  <c r="K12" i="1"/>
  <c r="K11" i="1"/>
  <c r="J17" i="1"/>
  <c r="J16" i="1"/>
  <c r="J15" i="1"/>
  <c r="J14" i="1"/>
  <c r="J13" i="1"/>
  <c r="J12" i="1"/>
  <c r="J11" i="1"/>
  <c r="N10" i="1"/>
  <c r="M10" i="1"/>
  <c r="L10" i="1"/>
  <c r="K10" i="1"/>
  <c r="J10" i="1"/>
  <c r="I17" i="1"/>
  <c r="I16" i="1"/>
  <c r="I15" i="1"/>
  <c r="I14" i="1"/>
  <c r="I13" i="1"/>
  <c r="I12" i="1"/>
  <c r="I11" i="1"/>
  <c r="I10" i="1"/>
  <c r="H17" i="1"/>
  <c r="H16" i="1"/>
  <c r="H15" i="1"/>
  <c r="H14" i="1"/>
  <c r="H13" i="1"/>
  <c r="H12" i="1"/>
  <c r="H11" i="1"/>
  <c r="H10" i="1"/>
  <c r="G17" i="1"/>
  <c r="G16" i="1"/>
  <c r="G15" i="1"/>
  <c r="G14" i="1"/>
  <c r="G13" i="1"/>
  <c r="G12" i="1"/>
  <c r="G11" i="1"/>
  <c r="G10" i="1"/>
  <c r="F17" i="1"/>
  <c r="F16" i="1"/>
  <c r="F15" i="1"/>
  <c r="F14" i="1"/>
  <c r="F13" i="1"/>
  <c r="F12" i="1"/>
  <c r="F11" i="1"/>
  <c r="F10" i="1"/>
  <c r="E17" i="1"/>
  <c r="E16" i="1"/>
  <c r="E15" i="1"/>
  <c r="E14" i="1"/>
  <c r="E13" i="1"/>
  <c r="E12" i="1"/>
  <c r="E11" i="1"/>
  <c r="E10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<sst xmlns="http://schemas.openxmlformats.org/spreadsheetml/2006/main" count="9" uniqueCount="9">
  <si>
    <t>Household</t>
  </si>
  <si>
    <t>FPL</t>
  </si>
  <si>
    <t>Discount Percentage</t>
  </si>
  <si>
    <t>Federal Guidelines</t>
  </si>
  <si>
    <t>Medical Group Business Office - NHSC Sliding Scale</t>
  </si>
  <si>
    <t>&gt;225%</t>
  </si>
  <si>
    <t>Effective Date:  1/1/2026</t>
  </si>
  <si>
    <t>$5,680 for each additional person</t>
  </si>
  <si>
    <t>Financial Assistance Annual Income Guidelines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</si>
</sst>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2" xfId="0" applyBorder="1"/>
    <xf numFmtId="0" fontId="3" fillId="0" borderId="2" xfId="0" applyFont="1" applyBorder="1"/>
    <xf numFmtId="9" fontId="3" fillId="0" borderId="2" xfId="0" applyNumberFormat="1" applyFont="1" applyBorder="1"/>
    <xf numFmtId="0" fontId="0" fillId="0" borderId="2" xfId="0" applyBorder="1" applyAlignment="1">
      <alignment wrapText="1"/>
    </xf>
    <xf numFmtId="9" fontId="0" fillId="0" borderId="2" xfId="0" applyNumberFormat="1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0" fillId="0" borderId="2" xfId="0" applyBorder="1" applyAlignment="1">
      <alignment horizontal="right"/>
    </xf>
    <xf numFmtId="9" fontId="0" fillId="0" borderId="2" xfId="0" applyNumberForma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0" xfId="1" applyFont="1"/>
    <xf numFmtId="0" fontId="0" fillId="0" borderId="4" xfId="0" applyBorder="1"/>
    <xf numFmtId="9" fontId="3" fillId="0" borderId="4" xfId="0" applyNumberFormat="1" applyFont="1" applyBorder="1"/>
    <xf numFmtId="9" fontId="0" fillId="0" borderId="4" xfId="0" applyNumberFormat="1" applyBorder="1"/>
    <xf numFmtId="0" fontId="0" fillId="0" borderId="7" xfId="0" applyBorder="1"/>
    <xf numFmtId="44" fontId="0" fillId="0" borderId="7" xfId="1" applyFont="1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44" fontId="0" fillId="0" borderId="0" xfId="1" applyFont="1" applyBorder="1"/>
    <xf numFmtId="0" fontId="4" fillId="0" borderId="0" xfId="0" applyFont="1" applyBorder="1"/>
    <xf numFmtId="0" fontId="3" fillId="0" borderId="0" xfId="0" applyFont="1" applyBorder="1"/>
    <xf numFmtId="9" fontId="3" fillId="0" borderId="0" xfId="0" applyNumberFormat="1" applyFont="1" applyBorder="1"/>
    <xf numFmtId="0" fontId="0" fillId="0" borderId="0" xfId="0" applyBorder="1" applyAlignment="1">
      <alignment wrapText="1"/>
    </xf>
    <xf numFmtId="44" fontId="0" fillId="0" borderId="0" xfId="1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2" fontId="0" fillId="0" borderId="2" xfId="1" applyNumberFormat="1" applyFont="1" applyBorder="1" applyAlignment="1">
      <alignment horizontal="center"/>
    </xf>
    <xf numFmtId="42" fontId="0" fillId="0" borderId="2" xfId="0" applyNumberFormat="1" applyBorder="1" applyAlignment="1">
      <alignment horizontal="center"/>
    </xf>
    <xf numFmtId="42" fontId="0" fillId="0" borderId="2" xfId="1" applyNumberFormat="1" applyFont="1" applyBorder="1"/>
    <xf numFmtId="42" fontId="0" fillId="0" borderId="2" xfId="0" applyNumberFormat="1" applyBorder="1"/>
    <xf numFmtId="42" fontId="0" fillId="0" borderId="4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workbookViewId="0">
      <selection activeCell="S26" sqref="S26"/>
    </sheetView>
  </sheetViews>
  <sheetFormatPr defaultRowHeight="15" x14ac:dyDescent="0.25"/>
  <cols>
    <col min="1" max="1" width="31.85546875" customWidth="1"/>
    <col min="2" max="2" width="10.5703125" bestFit="1" customWidth="1"/>
    <col min="3" max="3" width="11.5703125" style="11" bestFit="1" customWidth="1"/>
    <col min="4" max="5" width="11.5703125" bestFit="1" customWidth="1"/>
    <col min="6" max="6" width="12.5703125" bestFit="1" customWidth="1"/>
    <col min="7" max="7" width="11.5703125" bestFit="1" customWidth="1"/>
    <col min="8" max="8" width="12.5703125" bestFit="1" customWidth="1"/>
    <col min="9" max="9" width="13.42578125" customWidth="1"/>
    <col min="10" max="11" width="11.5703125" bestFit="1" customWidth="1"/>
    <col min="12" max="14" width="12.5703125" bestFit="1" customWidth="1"/>
    <col min="15" max="15" width="12.5703125" customWidth="1"/>
    <col min="16" max="16" width="12.5703125" bestFit="1" customWidth="1"/>
  </cols>
  <sheetData>
    <row r="1" spans="1:16" ht="26.25" customHeight="1" x14ac:dyDescent="0.4">
      <c r="A1" s="3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</row>
    <row r="2" spans="1:16" ht="15" customHeight="1" x14ac:dyDescent="0.25">
      <c r="A2" s="40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41"/>
    </row>
    <row r="3" spans="1:16" ht="15" customHeight="1" thickBot="1" x14ac:dyDescent="0.3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</row>
    <row r="4" spans="1:16" x14ac:dyDescent="0.25">
      <c r="A4" s="15"/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7"/>
      <c r="O4" s="17"/>
      <c r="P4" s="15"/>
    </row>
    <row r="5" spans="1:16" x14ac:dyDescent="0.25">
      <c r="A5" s="1"/>
      <c r="B5" s="1"/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2"/>
      <c r="O5" s="12"/>
      <c r="P5" s="1"/>
    </row>
    <row r="6" spans="1:16" ht="21" x14ac:dyDescent="0.35">
      <c r="A6" s="2" t="s">
        <v>2</v>
      </c>
      <c r="B6" s="1"/>
      <c r="C6" s="7"/>
      <c r="D6" s="3">
        <v>1</v>
      </c>
      <c r="E6" s="3">
        <v>0.9</v>
      </c>
      <c r="F6" s="3">
        <v>0.8</v>
      </c>
      <c r="G6" s="3">
        <v>0.7</v>
      </c>
      <c r="H6" s="3">
        <v>0.6</v>
      </c>
      <c r="I6" s="3">
        <v>0.5</v>
      </c>
      <c r="J6" s="3">
        <v>0.4</v>
      </c>
      <c r="K6" s="3">
        <v>0.3</v>
      </c>
      <c r="L6" s="3">
        <v>0.2</v>
      </c>
      <c r="M6" s="3">
        <v>0.15</v>
      </c>
      <c r="N6" s="13">
        <v>0.1</v>
      </c>
      <c r="O6" s="13">
        <v>0.05</v>
      </c>
      <c r="P6" s="3">
        <v>0</v>
      </c>
    </row>
    <row r="7" spans="1:16" x14ac:dyDescent="0.25">
      <c r="A7" s="1"/>
      <c r="B7" s="1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P7" s="1"/>
    </row>
    <row r="8" spans="1:16" x14ac:dyDescent="0.25">
      <c r="A8" s="4" t="s">
        <v>3</v>
      </c>
      <c r="B8" s="6" t="s">
        <v>0</v>
      </c>
      <c r="C8" s="10" t="s">
        <v>1</v>
      </c>
      <c r="D8" s="9">
        <v>1</v>
      </c>
      <c r="E8" s="9">
        <v>1.1000000000000001</v>
      </c>
      <c r="F8" s="9">
        <v>1.2</v>
      </c>
      <c r="G8" s="9">
        <v>1.3</v>
      </c>
      <c r="H8" s="9">
        <v>1.4</v>
      </c>
      <c r="I8" s="9">
        <v>1.5</v>
      </c>
      <c r="J8" s="5">
        <v>1.6</v>
      </c>
      <c r="K8" s="5">
        <v>1.7</v>
      </c>
      <c r="L8" s="5">
        <v>1.8</v>
      </c>
      <c r="M8" s="5">
        <v>1.9</v>
      </c>
      <c r="N8" s="14">
        <v>2</v>
      </c>
      <c r="O8" s="14">
        <v>2.25</v>
      </c>
      <c r="P8" s="8" t="s">
        <v>5</v>
      </c>
    </row>
    <row r="9" spans="1:16" x14ac:dyDescent="0.25">
      <c r="A9" s="1"/>
      <c r="B9" s="1"/>
      <c r="C9" s="7"/>
      <c r="D9" s="1"/>
      <c r="E9" s="1"/>
      <c r="F9" s="1"/>
      <c r="G9" s="1"/>
      <c r="H9" s="1"/>
      <c r="I9" s="1"/>
      <c r="J9" s="1"/>
      <c r="K9" s="1"/>
      <c r="L9" s="1"/>
      <c r="M9" s="1"/>
      <c r="N9" s="12"/>
      <c r="O9" s="12"/>
      <c r="P9" s="1"/>
    </row>
    <row r="10" spans="1:16" x14ac:dyDescent="0.25">
      <c r="A10" s="1"/>
      <c r="B10" s="6">
        <v>1</v>
      </c>
      <c r="C10" s="30">
        <v>15960</v>
      </c>
      <c r="D10" s="31">
        <f>C10*100%</f>
        <v>15960</v>
      </c>
      <c r="E10" s="31">
        <f>C10*110%</f>
        <v>17556</v>
      </c>
      <c r="F10" s="32">
        <f>C10*120%</f>
        <v>19152</v>
      </c>
      <c r="G10" s="32">
        <f>C10*130%</f>
        <v>20748</v>
      </c>
      <c r="H10" s="32">
        <f>C10*140%</f>
        <v>22344</v>
      </c>
      <c r="I10" s="32">
        <f>C10*150%</f>
        <v>23940</v>
      </c>
      <c r="J10" s="33">
        <f>C10*160%</f>
        <v>25536</v>
      </c>
      <c r="K10" s="33">
        <f>C10*170%</f>
        <v>27132</v>
      </c>
      <c r="L10" s="33">
        <f>C10*180%</f>
        <v>28728</v>
      </c>
      <c r="M10" s="33">
        <f>C10*190%</f>
        <v>30324</v>
      </c>
      <c r="N10" s="34">
        <f>C10*200%</f>
        <v>31920</v>
      </c>
      <c r="O10" s="34">
        <f>C10*225%</f>
        <v>35910</v>
      </c>
      <c r="P10" s="31">
        <f>O10+1</f>
        <v>35911</v>
      </c>
    </row>
    <row r="11" spans="1:16" x14ac:dyDescent="0.25">
      <c r="A11" s="1"/>
      <c r="B11" s="6">
        <v>2</v>
      </c>
      <c r="C11" s="30">
        <v>21640</v>
      </c>
      <c r="D11" s="31">
        <f t="shared" ref="D11:D17" si="0">C11*100%</f>
        <v>21640</v>
      </c>
      <c r="E11" s="31">
        <f t="shared" ref="E11:E17" si="1">C11*110%</f>
        <v>23804.000000000004</v>
      </c>
      <c r="F11" s="32">
        <f t="shared" ref="F11:F17" si="2">C11*120%</f>
        <v>25968</v>
      </c>
      <c r="G11" s="32">
        <f t="shared" ref="G11:G17" si="3">C11*130%</f>
        <v>28132</v>
      </c>
      <c r="H11" s="32">
        <f t="shared" ref="H11:H17" si="4">C11*140%</f>
        <v>30295.999999999996</v>
      </c>
      <c r="I11" s="32">
        <f t="shared" ref="I11:I17" si="5">C11*150%</f>
        <v>32460</v>
      </c>
      <c r="J11" s="33">
        <f t="shared" ref="J11:J17" si="6">C11*160%</f>
        <v>34624</v>
      </c>
      <c r="K11" s="33">
        <f t="shared" ref="K11:K17" si="7">C11*170%</f>
        <v>36788</v>
      </c>
      <c r="L11" s="33">
        <f t="shared" ref="L11:L17" si="8">C11*180%</f>
        <v>38952</v>
      </c>
      <c r="M11" s="33">
        <f t="shared" ref="M11:M17" si="9">C11*190%</f>
        <v>41116</v>
      </c>
      <c r="N11" s="34">
        <f t="shared" ref="N11:N17" si="10">C11*200%</f>
        <v>43280</v>
      </c>
      <c r="O11" s="34">
        <f t="shared" ref="O11:O17" si="11">C11*225%</f>
        <v>48690</v>
      </c>
      <c r="P11" s="31">
        <f t="shared" ref="P11:P17" si="12">O11+1</f>
        <v>48691</v>
      </c>
    </row>
    <row r="12" spans="1:16" x14ac:dyDescent="0.25">
      <c r="A12" s="1"/>
      <c r="B12" s="6">
        <v>3</v>
      </c>
      <c r="C12" s="30">
        <v>27320</v>
      </c>
      <c r="D12" s="31">
        <f t="shared" si="0"/>
        <v>27320</v>
      </c>
      <c r="E12" s="31">
        <f t="shared" si="1"/>
        <v>30052.000000000004</v>
      </c>
      <c r="F12" s="32">
        <f t="shared" si="2"/>
        <v>32784</v>
      </c>
      <c r="G12" s="32">
        <f t="shared" si="3"/>
        <v>35516</v>
      </c>
      <c r="H12" s="32">
        <f t="shared" si="4"/>
        <v>38248</v>
      </c>
      <c r="I12" s="32">
        <f t="shared" si="5"/>
        <v>40980</v>
      </c>
      <c r="J12" s="33">
        <f t="shared" si="6"/>
        <v>43712</v>
      </c>
      <c r="K12" s="33">
        <f t="shared" si="7"/>
        <v>46444</v>
      </c>
      <c r="L12" s="33">
        <f t="shared" si="8"/>
        <v>49176</v>
      </c>
      <c r="M12" s="33">
        <f t="shared" si="9"/>
        <v>51908</v>
      </c>
      <c r="N12" s="34">
        <f t="shared" si="10"/>
        <v>54640</v>
      </c>
      <c r="O12" s="34">
        <f t="shared" si="11"/>
        <v>61470</v>
      </c>
      <c r="P12" s="31">
        <f t="shared" si="12"/>
        <v>61471</v>
      </c>
    </row>
    <row r="13" spans="1:16" x14ac:dyDescent="0.25">
      <c r="A13" s="1"/>
      <c r="B13" s="6">
        <v>4</v>
      </c>
      <c r="C13" s="30">
        <v>33000</v>
      </c>
      <c r="D13" s="31">
        <f t="shared" si="0"/>
        <v>33000</v>
      </c>
      <c r="E13" s="31">
        <f t="shared" si="1"/>
        <v>36300</v>
      </c>
      <c r="F13" s="32">
        <f t="shared" si="2"/>
        <v>39600</v>
      </c>
      <c r="G13" s="32">
        <f t="shared" si="3"/>
        <v>42900</v>
      </c>
      <c r="H13" s="32">
        <f t="shared" si="4"/>
        <v>46200</v>
      </c>
      <c r="I13" s="32">
        <f t="shared" si="5"/>
        <v>49500</v>
      </c>
      <c r="J13" s="33">
        <f t="shared" si="6"/>
        <v>52800</v>
      </c>
      <c r="K13" s="33">
        <f t="shared" si="7"/>
        <v>56100</v>
      </c>
      <c r="L13" s="33">
        <f t="shared" si="8"/>
        <v>59400</v>
      </c>
      <c r="M13" s="33">
        <f t="shared" si="9"/>
        <v>62700</v>
      </c>
      <c r="N13" s="34">
        <f t="shared" si="10"/>
        <v>66000</v>
      </c>
      <c r="O13" s="34">
        <f t="shared" si="11"/>
        <v>74250</v>
      </c>
      <c r="P13" s="31">
        <f t="shared" si="12"/>
        <v>74251</v>
      </c>
    </row>
    <row r="14" spans="1:16" x14ac:dyDescent="0.25">
      <c r="A14" s="1"/>
      <c r="B14" s="6">
        <v>5</v>
      </c>
      <c r="C14" s="30">
        <v>38680</v>
      </c>
      <c r="D14" s="31">
        <f t="shared" si="0"/>
        <v>38680</v>
      </c>
      <c r="E14" s="31">
        <f t="shared" si="1"/>
        <v>42548</v>
      </c>
      <c r="F14" s="32">
        <f t="shared" si="2"/>
        <v>46416</v>
      </c>
      <c r="G14" s="32">
        <f t="shared" si="3"/>
        <v>50284</v>
      </c>
      <c r="H14" s="32">
        <f t="shared" si="4"/>
        <v>54152</v>
      </c>
      <c r="I14" s="32">
        <f t="shared" si="5"/>
        <v>58020</v>
      </c>
      <c r="J14" s="33">
        <f t="shared" si="6"/>
        <v>61888</v>
      </c>
      <c r="K14" s="33">
        <f t="shared" si="7"/>
        <v>65756</v>
      </c>
      <c r="L14" s="33">
        <f t="shared" si="8"/>
        <v>69624</v>
      </c>
      <c r="M14" s="33">
        <f t="shared" si="9"/>
        <v>73492</v>
      </c>
      <c r="N14" s="34">
        <f t="shared" si="10"/>
        <v>77360</v>
      </c>
      <c r="O14" s="34">
        <f t="shared" si="11"/>
        <v>87030</v>
      </c>
      <c r="P14" s="31">
        <f t="shared" si="12"/>
        <v>87031</v>
      </c>
    </row>
    <row r="15" spans="1:16" x14ac:dyDescent="0.25">
      <c r="A15" s="1"/>
      <c r="B15" s="6">
        <v>6</v>
      </c>
      <c r="C15" s="30">
        <v>44360</v>
      </c>
      <c r="D15" s="31">
        <f t="shared" si="0"/>
        <v>44360</v>
      </c>
      <c r="E15" s="31">
        <f t="shared" si="1"/>
        <v>48796.000000000007</v>
      </c>
      <c r="F15" s="32">
        <f t="shared" si="2"/>
        <v>53232</v>
      </c>
      <c r="G15" s="32">
        <f t="shared" si="3"/>
        <v>57668</v>
      </c>
      <c r="H15" s="32">
        <f t="shared" si="4"/>
        <v>62103.999999999993</v>
      </c>
      <c r="I15" s="32">
        <f t="shared" si="5"/>
        <v>66540</v>
      </c>
      <c r="J15" s="33">
        <f t="shared" si="6"/>
        <v>70976</v>
      </c>
      <c r="K15" s="33">
        <f t="shared" si="7"/>
        <v>75412</v>
      </c>
      <c r="L15" s="33">
        <f t="shared" si="8"/>
        <v>79848</v>
      </c>
      <c r="M15" s="33">
        <f t="shared" si="9"/>
        <v>84284</v>
      </c>
      <c r="N15" s="34">
        <f t="shared" si="10"/>
        <v>88720</v>
      </c>
      <c r="O15" s="34">
        <f t="shared" si="11"/>
        <v>99810</v>
      </c>
      <c r="P15" s="31">
        <f t="shared" si="12"/>
        <v>99811</v>
      </c>
    </row>
    <row r="16" spans="1:16" x14ac:dyDescent="0.25">
      <c r="A16" s="1"/>
      <c r="B16" s="6">
        <v>7</v>
      </c>
      <c r="C16" s="30">
        <v>50040</v>
      </c>
      <c r="D16" s="31">
        <f t="shared" si="0"/>
        <v>50040</v>
      </c>
      <c r="E16" s="31">
        <f t="shared" si="1"/>
        <v>55044.000000000007</v>
      </c>
      <c r="F16" s="32">
        <f t="shared" si="2"/>
        <v>60048</v>
      </c>
      <c r="G16" s="32">
        <f t="shared" si="3"/>
        <v>65052</v>
      </c>
      <c r="H16" s="32">
        <f t="shared" si="4"/>
        <v>70056</v>
      </c>
      <c r="I16" s="32">
        <f t="shared" si="5"/>
        <v>75060</v>
      </c>
      <c r="J16" s="33">
        <f t="shared" si="6"/>
        <v>80064</v>
      </c>
      <c r="K16" s="33">
        <f t="shared" si="7"/>
        <v>85068</v>
      </c>
      <c r="L16" s="33">
        <f t="shared" si="8"/>
        <v>90072</v>
      </c>
      <c r="M16" s="33">
        <f t="shared" si="9"/>
        <v>95076</v>
      </c>
      <c r="N16" s="34">
        <f t="shared" si="10"/>
        <v>100080</v>
      </c>
      <c r="O16" s="34">
        <f t="shared" si="11"/>
        <v>112590</v>
      </c>
      <c r="P16" s="31">
        <f t="shared" si="12"/>
        <v>112591</v>
      </c>
    </row>
    <row r="17" spans="1:16" x14ac:dyDescent="0.25">
      <c r="A17" s="1"/>
      <c r="B17" s="6">
        <v>8</v>
      </c>
      <c r="C17" s="30">
        <v>55720</v>
      </c>
      <c r="D17" s="31">
        <f t="shared" si="0"/>
        <v>55720</v>
      </c>
      <c r="E17" s="31">
        <f t="shared" si="1"/>
        <v>61292.000000000007</v>
      </c>
      <c r="F17" s="32">
        <f t="shared" si="2"/>
        <v>66864</v>
      </c>
      <c r="G17" s="32">
        <f t="shared" si="3"/>
        <v>72436</v>
      </c>
      <c r="H17" s="32">
        <f t="shared" si="4"/>
        <v>78008</v>
      </c>
      <c r="I17" s="32">
        <f t="shared" si="5"/>
        <v>83580</v>
      </c>
      <c r="J17" s="33">
        <f t="shared" si="6"/>
        <v>89152</v>
      </c>
      <c r="K17" s="33">
        <f t="shared" si="7"/>
        <v>94724</v>
      </c>
      <c r="L17" s="33">
        <f t="shared" si="8"/>
        <v>100296</v>
      </c>
      <c r="M17" s="33">
        <f t="shared" si="9"/>
        <v>105868</v>
      </c>
      <c r="N17" s="34">
        <f t="shared" si="10"/>
        <v>111440</v>
      </c>
      <c r="O17" s="34">
        <f t="shared" si="11"/>
        <v>125370</v>
      </c>
      <c r="P17" s="31">
        <f t="shared" si="12"/>
        <v>125371</v>
      </c>
    </row>
    <row r="18" spans="1:16" x14ac:dyDescent="0.25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1"/>
      <c r="N18" s="12"/>
      <c r="O18" s="12"/>
      <c r="P18" s="1"/>
    </row>
    <row r="19" spans="1:16" x14ac:dyDescent="0.25">
      <c r="A19" s="1" t="s">
        <v>7</v>
      </c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1"/>
      <c r="N19" s="12"/>
      <c r="O19" s="12"/>
      <c r="P19" s="1"/>
    </row>
    <row r="20" spans="1:16" x14ac:dyDescent="0.25">
      <c r="A20" s="21"/>
      <c r="B20" s="21"/>
      <c r="C20" s="2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s="21" customFormat="1" x14ac:dyDescent="0.25">
      <c r="C21" s="22"/>
    </row>
    <row r="22" spans="1:16" s="21" customFormat="1" x14ac:dyDescent="0.25">
      <c r="C22" s="22"/>
    </row>
    <row r="23" spans="1:16" s="21" customFormat="1" x14ac:dyDescent="0.25">
      <c r="C23" s="22"/>
    </row>
    <row r="24" spans="1:16" s="21" customFormat="1" x14ac:dyDescent="0.25">
      <c r="A24" s="23"/>
      <c r="C24" s="22"/>
    </row>
    <row r="25" spans="1:16" s="21" customFormat="1" x14ac:dyDescent="0.25">
      <c r="C25" s="22"/>
    </row>
    <row r="26" spans="1:16" s="21" customFormat="1" ht="26.25" x14ac:dyDescent="0.4">
      <c r="A26" s="35"/>
      <c r="B26" s="35"/>
      <c r="C26" s="35"/>
      <c r="D26" s="35"/>
      <c r="E26" s="35"/>
      <c r="F26" s="35"/>
      <c r="G26" s="35"/>
      <c r="H26" s="35"/>
      <c r="I26" s="20"/>
      <c r="J26" s="20"/>
      <c r="K26" s="20"/>
      <c r="L26" s="20"/>
      <c r="M26" s="20"/>
      <c r="N26" s="20"/>
      <c r="O26" s="20"/>
      <c r="P26" s="20"/>
    </row>
    <row r="27" spans="1:16" s="21" customFormat="1" x14ac:dyDescent="0.25">
      <c r="A27" s="36"/>
      <c r="B27" s="36"/>
      <c r="C27" s="36"/>
      <c r="D27" s="36"/>
      <c r="E27" s="36"/>
      <c r="F27" s="36"/>
      <c r="G27" s="36"/>
      <c r="H27" s="36"/>
      <c r="I27" s="19"/>
      <c r="J27" s="19"/>
      <c r="K27" s="19"/>
      <c r="L27" s="19"/>
      <c r="M27" s="19"/>
      <c r="N27" s="19"/>
      <c r="O27" s="19"/>
      <c r="P27" s="19"/>
    </row>
    <row r="28" spans="1:16" s="21" customFormat="1" x14ac:dyDescent="0.25">
      <c r="A28" s="36"/>
      <c r="B28" s="36"/>
      <c r="C28" s="36"/>
      <c r="D28" s="36"/>
      <c r="E28" s="36"/>
      <c r="F28" s="36"/>
      <c r="G28" s="36"/>
      <c r="H28" s="36"/>
      <c r="I28" s="19"/>
      <c r="J28" s="19"/>
      <c r="K28" s="19"/>
      <c r="L28" s="19"/>
      <c r="M28" s="19"/>
      <c r="N28" s="19"/>
      <c r="O28" s="19"/>
      <c r="P28" s="19"/>
    </row>
    <row r="29" spans="1:16" s="21" customFormat="1" x14ac:dyDescent="0.25">
      <c r="C29" s="22"/>
    </row>
    <row r="30" spans="1:16" s="21" customFormat="1" x14ac:dyDescent="0.25">
      <c r="C30" s="22"/>
    </row>
    <row r="31" spans="1:16" s="21" customFormat="1" ht="21" x14ac:dyDescent="0.35">
      <c r="A31" s="24"/>
      <c r="C31" s="22"/>
      <c r="D31" s="25"/>
      <c r="E31" s="25"/>
      <c r="F31" s="25"/>
      <c r="G31" s="25"/>
      <c r="H31" s="25"/>
    </row>
    <row r="32" spans="1:16" s="21" customFormat="1" x14ac:dyDescent="0.25">
      <c r="C32" s="22"/>
    </row>
    <row r="33" spans="1:8" s="21" customFormat="1" x14ac:dyDescent="0.25">
      <c r="A33" s="26"/>
      <c r="B33" s="18"/>
      <c r="C33" s="27"/>
      <c r="D33" s="28"/>
      <c r="E33" s="28"/>
      <c r="F33" s="28"/>
      <c r="G33" s="28"/>
      <c r="H33" s="28"/>
    </row>
    <row r="34" spans="1:8" s="21" customFormat="1" x14ac:dyDescent="0.25">
      <c r="C34" s="22"/>
    </row>
    <row r="35" spans="1:8" s="21" customFormat="1" x14ac:dyDescent="0.25">
      <c r="B35" s="18"/>
      <c r="C35" s="27"/>
      <c r="D35" s="29"/>
      <c r="E35" s="29"/>
      <c r="F35" s="22"/>
      <c r="G35" s="22"/>
      <c r="H35" s="22"/>
    </row>
    <row r="36" spans="1:8" s="21" customFormat="1" x14ac:dyDescent="0.25">
      <c r="B36" s="18"/>
      <c r="C36" s="27"/>
      <c r="D36" s="29"/>
      <c r="E36" s="29"/>
      <c r="F36" s="22"/>
      <c r="G36" s="22"/>
      <c r="H36" s="22"/>
    </row>
    <row r="37" spans="1:8" s="21" customFormat="1" x14ac:dyDescent="0.25">
      <c r="B37" s="18"/>
      <c r="C37" s="27"/>
      <c r="D37" s="29"/>
      <c r="E37" s="29"/>
      <c r="F37" s="22"/>
      <c r="G37" s="22"/>
      <c r="H37" s="22"/>
    </row>
    <row r="38" spans="1:8" s="21" customFormat="1" x14ac:dyDescent="0.25">
      <c r="B38" s="18"/>
      <c r="C38" s="27"/>
      <c r="D38" s="29"/>
      <c r="E38" s="29"/>
      <c r="F38" s="22"/>
      <c r="G38" s="22"/>
      <c r="H38" s="22"/>
    </row>
    <row r="39" spans="1:8" s="21" customFormat="1" x14ac:dyDescent="0.25">
      <c r="B39" s="18"/>
      <c r="C39" s="27"/>
      <c r="D39" s="29"/>
      <c r="E39" s="29"/>
      <c r="F39" s="22"/>
      <c r="G39" s="22"/>
      <c r="H39" s="22"/>
    </row>
    <row r="40" spans="1:8" s="21" customFormat="1" x14ac:dyDescent="0.25">
      <c r="B40" s="18"/>
      <c r="C40" s="27"/>
      <c r="D40" s="29"/>
      <c r="E40" s="29"/>
      <c r="F40" s="22"/>
      <c r="G40" s="22"/>
      <c r="H40" s="22"/>
    </row>
    <row r="41" spans="1:8" s="21" customFormat="1" x14ac:dyDescent="0.25">
      <c r="B41" s="18"/>
      <c r="C41" s="27"/>
      <c r="D41" s="29"/>
      <c r="E41" s="29"/>
      <c r="F41" s="22"/>
      <c r="G41" s="22"/>
      <c r="H41" s="22"/>
    </row>
    <row r="42" spans="1:8" s="21" customFormat="1" x14ac:dyDescent="0.25">
      <c r="B42" s="18"/>
      <c r="C42" s="27"/>
      <c r="D42" s="29"/>
      <c r="E42" s="29"/>
      <c r="F42" s="22"/>
      <c r="G42" s="22"/>
      <c r="H42" s="22"/>
    </row>
    <row r="43" spans="1:8" s="21" customFormat="1" x14ac:dyDescent="0.25">
      <c r="C43" s="22"/>
    </row>
    <row r="44" spans="1:8" s="21" customFormat="1" x14ac:dyDescent="0.25">
      <c r="C44" s="22"/>
    </row>
    <row r="45" spans="1:8" s="21" customFormat="1" x14ac:dyDescent="0.25">
      <c r="C45" s="22"/>
    </row>
    <row r="46" spans="1:8" s="21" customFormat="1" x14ac:dyDescent="0.25">
      <c r="C46" s="22"/>
    </row>
    <row r="47" spans="1:8" s="21" customFormat="1" x14ac:dyDescent="0.25">
      <c r="C47" s="22"/>
    </row>
    <row r="48" spans="1:8" s="21" customFormat="1" x14ac:dyDescent="0.25">
      <c r="C48" s="22"/>
    </row>
  </sheetData>
  <mergeCells count="6">
    <mergeCell ref="A26:H26"/>
    <mergeCell ref="A27:H27"/>
    <mergeCell ref="A28:H28"/>
    <mergeCell ref="A1:P1"/>
    <mergeCell ref="A2:P2"/>
    <mergeCell ref="A3:P3"/>
  </mergeCells>
  <pageMargins left="0.25" right="0.25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Mitchell</dc:creator>
  <cp:lastModifiedBy>Kent Johnson</cp:lastModifiedBy>
  <cp:lastPrinted>2026-01-21T22:43:10Z</cp:lastPrinted>
  <dcterms:created xsi:type="dcterms:W3CDTF">2019-10-09T15:43:27Z</dcterms:created>
  <dcterms:modified xsi:type="dcterms:W3CDTF">2026-01-21T22:45:48Z</dcterms:modified>
</cp:coreProperties>
</file>